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nvbwfs1\Gemeinsam\Erlössicherung\11. ÖPNV Rettungsschirm 2021\13. Testatsvorlagen\"/>
    </mc:Choice>
  </mc:AlternateContent>
  <xr:revisionPtr revIDLastSave="0" documentId="14_{6859BAC8-FD79-438C-A5E1-271117684C5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Anhang 1 zu Anlage 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1" l="1"/>
  <c r="G41" i="1"/>
  <c r="G38" i="1"/>
  <c r="G11" i="1" l="1"/>
  <c r="E30" i="1" l="1"/>
  <c r="G30" i="1" s="1"/>
  <c r="E31" i="1"/>
  <c r="G31" i="1" s="1"/>
  <c r="E32" i="1"/>
  <c r="G32" i="1" s="1"/>
  <c r="E33" i="1"/>
  <c r="G33" i="1" s="1"/>
  <c r="E34" i="1"/>
  <c r="G34" i="1" s="1"/>
  <c r="E35" i="1"/>
  <c r="G35" i="1" s="1"/>
  <c r="E29" i="1"/>
  <c r="G29" i="1" s="1"/>
  <c r="G13" i="1" l="1"/>
  <c r="G14" i="1"/>
  <c r="G15" i="1"/>
  <c r="G17" i="1"/>
  <c r="G12" i="1"/>
  <c r="G16" i="1"/>
  <c r="G20" i="1" l="1"/>
  <c r="G23" i="1" l="1"/>
  <c r="G24" i="1" s="1"/>
  <c r="C50" i="1" l="1"/>
  <c r="B50" i="1"/>
</calcChain>
</file>

<file path=xl/sharedStrings.xml><?xml version="1.0" encoding="utf-8"?>
<sst xmlns="http://schemas.openxmlformats.org/spreadsheetml/2006/main" count="60" uniqueCount="39">
  <si>
    <t>Produkt</t>
  </si>
  <si>
    <t>Preisstufe</t>
  </si>
  <si>
    <t>Einzelfahrt</t>
  </si>
  <si>
    <t>Netz</t>
  </si>
  <si>
    <t>Summe</t>
  </si>
  <si>
    <t>VU 1</t>
  </si>
  <si>
    <t>VU 2</t>
  </si>
  <si>
    <t>VU 3</t>
  </si>
  <si>
    <t>Wochenkarte</t>
  </si>
  <si>
    <t>Monatskarte</t>
  </si>
  <si>
    <t>Antragsteller</t>
  </si>
  <si>
    <t>Verkehrsverbund</t>
  </si>
  <si>
    <t>Schaden aus Einnahmeminderung (inkl. Ust)</t>
  </si>
  <si>
    <t>AT 1</t>
  </si>
  <si>
    <t>Anteil Schaden
(ohne Ust.) in BaWü</t>
  </si>
  <si>
    <t>Anhang 1 zu Anlage 3 Richtlinie Berechnungsvorschrift Mindereinnahmen</t>
  </si>
  <si>
    <t>Stückzahlenunabhängige Einnahmen</t>
  </si>
  <si>
    <t>Schaden aus Einnahmeminderung (ohne Ust)</t>
  </si>
  <si>
    <t>Schaden aus Einnahmeminderung (ohne USt)</t>
  </si>
  <si>
    <t>Schaden aus Einnahmeminderung (inkl. USt)</t>
  </si>
  <si>
    <t>Anteil Schaden
(ohne USt.)</t>
  </si>
  <si>
    <t>Erster Zeitraum JANUAR bis MÄRZ</t>
  </si>
  <si>
    <t>Preis
Jan-Mrz 2019</t>
  </si>
  <si>
    <t>Preis
Jan-Mrz 2020</t>
  </si>
  <si>
    <t>hochgerechnete
tatsächliche Einnahme
Jan-Mrz 2021 (inkl. Ust.)</t>
  </si>
  <si>
    <t>tatsächliche Einnahme Jan-Mrz 2021 (Gesamtverbund) (inkl. Ust)</t>
  </si>
  <si>
    <t>Preis
Jan-Mrz 2021</t>
  </si>
  <si>
    <t>Stückzahlen
Jan-Mrz 2019</t>
  </si>
  <si>
    <r>
      <rPr>
        <b/>
        <sz val="11"/>
        <color theme="1"/>
        <rFont val="Calibri"/>
        <family val="2"/>
        <scheme val="minor"/>
      </rPr>
      <t xml:space="preserve">Fallbeispiel: Verbund verzichtete auf Preisanhebung zum 1. April 2019; </t>
    </r>
    <r>
      <rPr>
        <sz val="11"/>
        <color theme="1"/>
        <rFont val="Calibri"/>
        <family val="2"/>
        <scheme val="minor"/>
      </rPr>
      <t>Verbund führte Tarifmaßnahme zum 1. April 2020 durch; eine Preisanpassung 2021 erfolgte nicht</t>
    </r>
  </si>
  <si>
    <t>Zweiter Zeitraum APRIL-DEZEMBER</t>
  </si>
  <si>
    <t>Preis
Apr-Dez 2019</t>
  </si>
  <si>
    <t>Preis
Apr-Dez 2020</t>
  </si>
  <si>
    <r>
      <t xml:space="preserve">fiktiver Preis
Apr-Dez 2021
</t>
    </r>
    <r>
      <rPr>
        <b/>
        <sz val="11"/>
        <color rgb="FFFF0000"/>
        <rFont val="Calibri"/>
        <family val="2"/>
        <scheme val="minor"/>
      </rPr>
      <t>+1%</t>
    </r>
  </si>
  <si>
    <t>Stückzahlen
Apr-Dez 2019</t>
  </si>
  <si>
    <t>hochgerechnete
tatsächliche Einnahme
Apr-Dez 2021 (inkl. Ust.)</t>
  </si>
  <si>
    <t>tatsächliche Einnahme Apr- Dez 2021 (Gesamtverbund) (inkl. Ust)</t>
  </si>
  <si>
    <t>* nachrichtlich</t>
  </si>
  <si>
    <t>Stand: 26.08.2022</t>
  </si>
  <si>
    <t>Anteil Schaden* (ohne Ust.) in BaWü ohne Berücksichtigung der angesetzten fiktiven Tarifanhebung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</si>
</sst>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164" fontId="0" fillId="0" borderId="0" xfId="0" applyNumberFormat="1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164" fontId="0" fillId="0" borderId="1" xfId="0" applyNumberFormat="1" applyBorder="1"/>
    <xf numFmtId="3" fontId="0" fillId="0" borderId="1" xfId="0" applyNumberFormat="1" applyBorder="1"/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0" fontId="2" fillId="0" borderId="0" xfId="0" applyFont="1" applyBorder="1"/>
    <xf numFmtId="164" fontId="2" fillId="0" borderId="0" xfId="0" applyNumberFormat="1" applyFont="1" applyBorder="1"/>
    <xf numFmtId="164" fontId="0" fillId="0" borderId="0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7" fontId="0" fillId="0" borderId="2" xfId="0" applyNumberFormat="1" applyBorder="1"/>
    <xf numFmtId="0" fontId="2" fillId="0" borderId="1" xfId="0" applyFont="1" applyFill="1" applyBorder="1" applyAlignment="1">
      <alignment wrapText="1"/>
    </xf>
    <xf numFmtId="0" fontId="4" fillId="0" borderId="0" xfId="0" applyFont="1"/>
    <xf numFmtId="0" fontId="0" fillId="0" borderId="0" xfId="0" applyBorder="1"/>
    <xf numFmtId="0" fontId="5" fillId="0" borderId="0" xfId="0" applyFont="1"/>
    <xf numFmtId="0" fontId="5" fillId="0" borderId="0" xfId="0" applyFont="1" applyAlignment="1">
      <alignment wrapText="1"/>
    </xf>
    <xf numFmtId="0" fontId="3" fillId="0" borderId="1" xfId="0" applyFont="1" applyBorder="1"/>
    <xf numFmtId="17" fontId="0" fillId="0" borderId="0" xfId="0" applyNumberFormat="1" applyBorder="1"/>
    <xf numFmtId="0" fontId="2" fillId="0" borderId="0" xfId="0" applyFont="1" applyFill="1" applyBorder="1" applyAlignment="1">
      <alignment wrapText="1"/>
    </xf>
    <xf numFmtId="9" fontId="3" fillId="0" borderId="0" xfId="1" applyFont="1" applyBorder="1"/>
    <xf numFmtId="9" fontId="0" fillId="0" borderId="0" xfId="1" applyFont="1" applyBorder="1"/>
    <xf numFmtId="9" fontId="2" fillId="0" borderId="1" xfId="0" applyNumberFormat="1" applyFont="1" applyBorder="1"/>
    <xf numFmtId="0" fontId="6" fillId="0" borderId="1" xfId="0" applyFont="1" applyFill="1" applyBorder="1" applyAlignment="1">
      <alignment wrapText="1"/>
    </xf>
    <xf numFmtId="164" fontId="6" fillId="0" borderId="1" xfId="0" applyNumberFormat="1" applyFont="1" applyBorder="1"/>
    <xf numFmtId="164" fontId="7" fillId="0" borderId="1" xfId="0" applyNumberFormat="1" applyFont="1" applyBorder="1"/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tabSelected="1" topLeftCell="A37" workbookViewId="0">
      <selection activeCell="B53" sqref="B53"/>
    </sheetView>
  </sheetViews>
  <sheetFormatPr baseColWidth="10" defaultRowHeight="14.4" x14ac:dyDescent="0.3"/>
  <cols>
    <col min="1" max="1" width="47.44140625" customWidth="1"/>
    <col min="2" max="4" width="20.88671875" customWidth="1"/>
    <col min="5" max="6" width="17.77734375" customWidth="1"/>
    <col min="7" max="7" width="21.88671875" customWidth="1"/>
    <col min="9" max="9" width="18" customWidth="1"/>
  </cols>
  <sheetData>
    <row r="1" spans="1:7" x14ac:dyDescent="0.3">
      <c r="A1" s="18"/>
      <c r="G1" t="s">
        <v>37</v>
      </c>
    </row>
    <row r="2" spans="1:7" x14ac:dyDescent="0.3">
      <c r="A2" s="21"/>
    </row>
    <row r="3" spans="1:7" x14ac:dyDescent="0.3">
      <c r="A3" s="2" t="s">
        <v>15</v>
      </c>
    </row>
    <row r="4" spans="1:7" x14ac:dyDescent="0.3">
      <c r="A4" s="20"/>
    </row>
    <row r="5" spans="1:7" x14ac:dyDescent="0.3">
      <c r="A5" s="3" t="s">
        <v>11</v>
      </c>
      <c r="B5" s="4"/>
    </row>
    <row r="7" spans="1:7" x14ac:dyDescent="0.3">
      <c r="A7" t="s">
        <v>28</v>
      </c>
    </row>
    <row r="9" spans="1:7" x14ac:dyDescent="0.3">
      <c r="A9" s="2" t="s">
        <v>21</v>
      </c>
    </row>
    <row r="10" spans="1:7" ht="46.5" customHeight="1" x14ac:dyDescent="0.3">
      <c r="A10" s="3" t="s">
        <v>0</v>
      </c>
      <c r="B10" s="3" t="s">
        <v>1</v>
      </c>
      <c r="C10" s="8" t="s">
        <v>22</v>
      </c>
      <c r="D10" s="8" t="s">
        <v>23</v>
      </c>
      <c r="E10" s="8" t="s">
        <v>26</v>
      </c>
      <c r="F10" s="8" t="s">
        <v>27</v>
      </c>
      <c r="G10" s="8" t="s">
        <v>24</v>
      </c>
    </row>
    <row r="11" spans="1:7" x14ac:dyDescent="0.3">
      <c r="A11" s="4" t="s">
        <v>2</v>
      </c>
      <c r="B11" s="4">
        <v>1</v>
      </c>
      <c r="C11" s="5">
        <v>2</v>
      </c>
      <c r="D11" s="5">
        <v>2</v>
      </c>
      <c r="E11" s="5">
        <v>2.1</v>
      </c>
      <c r="F11" s="6">
        <v>600000</v>
      </c>
      <c r="G11" s="5">
        <f>E11*F11</f>
        <v>1260000</v>
      </c>
    </row>
    <row r="12" spans="1:7" x14ac:dyDescent="0.3">
      <c r="A12" s="4" t="s">
        <v>2</v>
      </c>
      <c r="B12" s="4">
        <v>2</v>
      </c>
      <c r="C12" s="5">
        <v>3</v>
      </c>
      <c r="D12" s="5">
        <v>3</v>
      </c>
      <c r="E12" s="5">
        <v>3.1</v>
      </c>
      <c r="F12" s="6">
        <v>900000</v>
      </c>
      <c r="G12" s="5">
        <f t="shared" ref="G12:G17" si="0">E12*F12</f>
        <v>2790000</v>
      </c>
    </row>
    <row r="13" spans="1:7" x14ac:dyDescent="0.3">
      <c r="A13" s="4" t="s">
        <v>2</v>
      </c>
      <c r="B13" s="4">
        <v>3</v>
      </c>
      <c r="C13" s="5">
        <v>4</v>
      </c>
      <c r="D13" s="5">
        <v>4</v>
      </c>
      <c r="E13" s="5">
        <v>4.0999999999999996</v>
      </c>
      <c r="F13" s="6">
        <v>240000</v>
      </c>
      <c r="G13" s="5">
        <f t="shared" si="0"/>
        <v>983999.99999999988</v>
      </c>
    </row>
    <row r="14" spans="1:7" x14ac:dyDescent="0.3">
      <c r="A14" s="4" t="s">
        <v>2</v>
      </c>
      <c r="B14" s="4">
        <v>4</v>
      </c>
      <c r="C14" s="5">
        <v>5</v>
      </c>
      <c r="D14" s="5">
        <v>5</v>
      </c>
      <c r="E14" s="5">
        <v>5.0999999999999996</v>
      </c>
      <c r="F14" s="6">
        <v>300000</v>
      </c>
      <c r="G14" s="5">
        <f t="shared" si="0"/>
        <v>1530000</v>
      </c>
    </row>
    <row r="15" spans="1:7" x14ac:dyDescent="0.3">
      <c r="A15" s="4" t="s">
        <v>2</v>
      </c>
      <c r="B15" s="7" t="s">
        <v>3</v>
      </c>
      <c r="C15" s="5">
        <v>6</v>
      </c>
      <c r="D15" s="5">
        <v>6</v>
      </c>
      <c r="E15" s="5">
        <v>6.1</v>
      </c>
      <c r="F15" s="6">
        <v>180000</v>
      </c>
      <c r="G15" s="5">
        <f t="shared" si="0"/>
        <v>1098000</v>
      </c>
    </row>
    <row r="16" spans="1:7" x14ac:dyDescent="0.3">
      <c r="A16" s="4" t="s">
        <v>8</v>
      </c>
      <c r="B16" s="7" t="s">
        <v>3</v>
      </c>
      <c r="C16" s="5">
        <v>60</v>
      </c>
      <c r="D16" s="5">
        <v>60</v>
      </c>
      <c r="E16" s="5">
        <v>61</v>
      </c>
      <c r="F16" s="6">
        <v>240000</v>
      </c>
      <c r="G16" s="5">
        <f t="shared" si="0"/>
        <v>14640000</v>
      </c>
    </row>
    <row r="17" spans="1:9" x14ac:dyDescent="0.3">
      <c r="A17" s="4" t="s">
        <v>9</v>
      </c>
      <c r="B17" s="7" t="s">
        <v>3</v>
      </c>
      <c r="C17" s="5">
        <v>120</v>
      </c>
      <c r="D17" s="5">
        <v>120</v>
      </c>
      <c r="E17" s="5">
        <v>123</v>
      </c>
      <c r="F17" s="6">
        <v>294000</v>
      </c>
      <c r="G17" s="5">
        <f t="shared" si="0"/>
        <v>36162000</v>
      </c>
    </row>
    <row r="18" spans="1:9" x14ac:dyDescent="0.3">
      <c r="A18" s="22" t="s">
        <v>16</v>
      </c>
      <c r="B18" s="7"/>
      <c r="C18" s="5"/>
      <c r="D18" s="5"/>
      <c r="E18" s="5"/>
      <c r="F18" s="6"/>
      <c r="G18" s="5"/>
    </row>
    <row r="19" spans="1:9" x14ac:dyDescent="0.3">
      <c r="A19" s="4"/>
      <c r="B19" s="7"/>
      <c r="C19" s="5"/>
      <c r="D19" s="5"/>
      <c r="E19" s="5"/>
      <c r="F19" s="6"/>
      <c r="G19" s="5"/>
    </row>
    <row r="20" spans="1:9" x14ac:dyDescent="0.3">
      <c r="A20" s="4"/>
      <c r="B20" s="4"/>
      <c r="C20" s="4"/>
      <c r="D20" s="4"/>
      <c r="E20" s="4"/>
      <c r="F20" s="4" t="s">
        <v>4</v>
      </c>
      <c r="G20" s="5">
        <f>SUM(G11:G17)</f>
        <v>58464000</v>
      </c>
    </row>
    <row r="22" spans="1:9" x14ac:dyDescent="0.3">
      <c r="A22" s="13" t="s">
        <v>25</v>
      </c>
      <c r="B22" s="14"/>
      <c r="C22" s="14"/>
      <c r="D22" s="14"/>
      <c r="E22" s="14"/>
      <c r="F22" s="15"/>
      <c r="G22" s="5">
        <v>20000000</v>
      </c>
    </row>
    <row r="23" spans="1:9" x14ac:dyDescent="0.3">
      <c r="A23" s="16" t="s">
        <v>19</v>
      </c>
      <c r="B23" s="14"/>
      <c r="C23" s="14"/>
      <c r="D23" s="14"/>
      <c r="E23" s="14"/>
      <c r="F23" s="15"/>
      <c r="G23" s="5">
        <f>G20-G22</f>
        <v>38464000</v>
      </c>
    </row>
    <row r="24" spans="1:9" x14ac:dyDescent="0.3">
      <c r="A24" s="16" t="s">
        <v>18</v>
      </c>
      <c r="B24" s="14"/>
      <c r="C24" s="14"/>
      <c r="D24" s="14"/>
      <c r="E24" s="14"/>
      <c r="F24" s="27">
        <v>7.0000000000000007E-2</v>
      </c>
      <c r="G24" s="5">
        <f>G23/(1+F24)</f>
        <v>35947663.551401868</v>
      </c>
    </row>
    <row r="25" spans="1:9" x14ac:dyDescent="0.3">
      <c r="A25" s="23"/>
      <c r="B25" s="19"/>
      <c r="C25" s="19"/>
      <c r="D25" s="19"/>
      <c r="E25" s="19"/>
      <c r="F25" s="19"/>
      <c r="G25" s="12"/>
    </row>
    <row r="26" spans="1:9" x14ac:dyDescent="0.3">
      <c r="A26" s="10"/>
      <c r="B26" s="10"/>
      <c r="C26" s="11"/>
      <c r="D26" s="12"/>
      <c r="E26" s="12"/>
    </row>
    <row r="27" spans="1:9" x14ac:dyDescent="0.3">
      <c r="A27" s="2" t="s">
        <v>29</v>
      </c>
      <c r="I27" s="19"/>
    </row>
    <row r="28" spans="1:9" ht="46.5" customHeight="1" x14ac:dyDescent="0.3">
      <c r="A28" s="3" t="s">
        <v>0</v>
      </c>
      <c r="B28" s="3" t="s">
        <v>1</v>
      </c>
      <c r="C28" s="8" t="s">
        <v>30</v>
      </c>
      <c r="D28" s="8" t="s">
        <v>31</v>
      </c>
      <c r="E28" s="8" t="s">
        <v>32</v>
      </c>
      <c r="F28" s="8" t="s">
        <v>33</v>
      </c>
      <c r="G28" s="8" t="s">
        <v>34</v>
      </c>
      <c r="I28" s="19"/>
    </row>
    <row r="29" spans="1:9" x14ac:dyDescent="0.3">
      <c r="A29" s="4" t="s">
        <v>2</v>
      </c>
      <c r="B29" s="4">
        <v>1</v>
      </c>
      <c r="C29" s="5">
        <v>2</v>
      </c>
      <c r="D29" s="5">
        <v>2.1</v>
      </c>
      <c r="E29" s="5">
        <f>D29*(1+0.01)</f>
        <v>2.121</v>
      </c>
      <c r="F29" s="6">
        <v>600000</v>
      </c>
      <c r="G29" s="5">
        <f>E29*F29</f>
        <v>1272600</v>
      </c>
      <c r="I29" s="12"/>
    </row>
    <row r="30" spans="1:9" x14ac:dyDescent="0.3">
      <c r="A30" s="4" t="s">
        <v>2</v>
      </c>
      <c r="B30" s="4">
        <v>2</v>
      </c>
      <c r="C30" s="5">
        <v>3</v>
      </c>
      <c r="D30" s="5">
        <v>3.1</v>
      </c>
      <c r="E30" s="5">
        <f t="shared" ref="E30:E35" si="1">D30*(1+0.01)</f>
        <v>3.1310000000000002</v>
      </c>
      <c r="F30" s="6">
        <v>900000</v>
      </c>
      <c r="G30" s="5">
        <f t="shared" ref="G30:G35" si="2">E30*F30</f>
        <v>2817900</v>
      </c>
      <c r="I30" s="12"/>
    </row>
    <row r="31" spans="1:9" x14ac:dyDescent="0.3">
      <c r="A31" s="4" t="s">
        <v>2</v>
      </c>
      <c r="B31" s="4">
        <v>3</v>
      </c>
      <c r="C31" s="5">
        <v>4</v>
      </c>
      <c r="D31" s="5">
        <v>4.0999999999999996</v>
      </c>
      <c r="E31" s="5">
        <f t="shared" si="1"/>
        <v>4.141</v>
      </c>
      <c r="F31" s="6">
        <v>240000</v>
      </c>
      <c r="G31" s="5">
        <f t="shared" si="2"/>
        <v>993840</v>
      </c>
      <c r="I31" s="12"/>
    </row>
    <row r="32" spans="1:9" x14ac:dyDescent="0.3">
      <c r="A32" s="4" t="s">
        <v>2</v>
      </c>
      <c r="B32" s="4">
        <v>4</v>
      </c>
      <c r="C32" s="5">
        <v>5</v>
      </c>
      <c r="D32" s="5">
        <v>5.0999999999999996</v>
      </c>
      <c r="E32" s="5">
        <f t="shared" si="1"/>
        <v>5.1509999999999998</v>
      </c>
      <c r="F32" s="6">
        <v>300000</v>
      </c>
      <c r="G32" s="5">
        <f t="shared" si="2"/>
        <v>1545300</v>
      </c>
      <c r="I32" s="12"/>
    </row>
    <row r="33" spans="1:9" x14ac:dyDescent="0.3">
      <c r="A33" s="4" t="s">
        <v>2</v>
      </c>
      <c r="B33" s="7" t="s">
        <v>3</v>
      </c>
      <c r="C33" s="5">
        <v>6</v>
      </c>
      <c r="D33" s="5">
        <v>6.1</v>
      </c>
      <c r="E33" s="5">
        <f t="shared" si="1"/>
        <v>6.1609999999999996</v>
      </c>
      <c r="F33" s="6">
        <v>180000</v>
      </c>
      <c r="G33" s="5">
        <f t="shared" si="2"/>
        <v>1108980</v>
      </c>
      <c r="I33" s="12"/>
    </row>
    <row r="34" spans="1:9" x14ac:dyDescent="0.3">
      <c r="A34" s="4" t="s">
        <v>8</v>
      </c>
      <c r="B34" s="7" t="s">
        <v>3</v>
      </c>
      <c r="C34" s="5">
        <v>60</v>
      </c>
      <c r="D34" s="5">
        <v>61</v>
      </c>
      <c r="E34" s="5">
        <f t="shared" si="1"/>
        <v>61.61</v>
      </c>
      <c r="F34" s="6">
        <v>240000</v>
      </c>
      <c r="G34" s="5">
        <f t="shared" si="2"/>
        <v>14786400</v>
      </c>
      <c r="I34" s="12"/>
    </row>
    <row r="35" spans="1:9" x14ac:dyDescent="0.3">
      <c r="A35" s="4" t="s">
        <v>9</v>
      </c>
      <c r="B35" s="7" t="s">
        <v>3</v>
      </c>
      <c r="C35" s="5">
        <v>120</v>
      </c>
      <c r="D35" s="5">
        <v>123</v>
      </c>
      <c r="E35" s="5">
        <f t="shared" si="1"/>
        <v>124.23</v>
      </c>
      <c r="F35" s="6">
        <v>294000</v>
      </c>
      <c r="G35" s="5">
        <f t="shared" si="2"/>
        <v>36523620</v>
      </c>
      <c r="I35" s="12"/>
    </row>
    <row r="36" spans="1:9" x14ac:dyDescent="0.3">
      <c r="A36" s="22" t="s">
        <v>16</v>
      </c>
      <c r="B36" s="7"/>
      <c r="C36" s="5"/>
      <c r="D36" s="5"/>
      <c r="E36" s="5"/>
      <c r="F36" s="6"/>
      <c r="G36" s="5"/>
      <c r="I36" s="19"/>
    </row>
    <row r="37" spans="1:9" x14ac:dyDescent="0.3">
      <c r="A37" s="4"/>
      <c r="B37" s="7"/>
      <c r="C37" s="5"/>
      <c r="D37" s="5"/>
      <c r="E37" s="5"/>
      <c r="F37" s="6"/>
      <c r="G37" s="5"/>
      <c r="I37" s="19"/>
    </row>
    <row r="38" spans="1:9" x14ac:dyDescent="0.3">
      <c r="A38" s="4"/>
      <c r="B38" s="4"/>
      <c r="C38" s="4"/>
      <c r="D38" s="4"/>
      <c r="E38" s="4"/>
      <c r="F38" s="4" t="s">
        <v>4</v>
      </c>
      <c r="G38" s="5">
        <f>SUM(G29:G35)</f>
        <v>59048640</v>
      </c>
      <c r="I38" s="12"/>
    </row>
    <row r="39" spans="1:9" x14ac:dyDescent="0.3">
      <c r="I39" s="19"/>
    </row>
    <row r="40" spans="1:9" x14ac:dyDescent="0.3">
      <c r="A40" s="13" t="s">
        <v>35</v>
      </c>
      <c r="B40" s="14"/>
      <c r="C40" s="14"/>
      <c r="D40" s="14"/>
      <c r="E40" s="14"/>
      <c r="F40" s="15"/>
      <c r="G40" s="5">
        <v>30000000</v>
      </c>
      <c r="I40" s="12"/>
    </row>
    <row r="41" spans="1:9" x14ac:dyDescent="0.3">
      <c r="A41" s="16" t="s">
        <v>12</v>
      </c>
      <c r="B41" s="14"/>
      <c r="C41" s="14"/>
      <c r="D41" s="14"/>
      <c r="E41" s="14"/>
      <c r="F41" s="15"/>
      <c r="G41" s="5">
        <f>G38-G40</f>
        <v>29048640</v>
      </c>
      <c r="I41" s="12"/>
    </row>
    <row r="42" spans="1:9" x14ac:dyDescent="0.3">
      <c r="A42" s="16" t="s">
        <v>17</v>
      </c>
      <c r="B42" s="14"/>
      <c r="C42" s="14"/>
      <c r="D42" s="15"/>
      <c r="E42" s="15"/>
      <c r="F42" s="27">
        <v>7.0000000000000007E-2</v>
      </c>
      <c r="G42" s="5">
        <f>G41/(1+F42)</f>
        <v>27148261.68224299</v>
      </c>
      <c r="I42" s="12"/>
    </row>
    <row r="43" spans="1:9" x14ac:dyDescent="0.3">
      <c r="A43" s="23"/>
      <c r="B43" s="19"/>
      <c r="C43" s="19"/>
      <c r="D43" s="19"/>
      <c r="E43" s="19"/>
      <c r="F43" s="19"/>
      <c r="G43" s="12"/>
      <c r="I43" s="19"/>
    </row>
    <row r="44" spans="1:9" x14ac:dyDescent="0.3">
      <c r="G44" s="1"/>
      <c r="I44" s="12"/>
    </row>
    <row r="45" spans="1:9" ht="71.400000000000006" customHeight="1" x14ac:dyDescent="0.3">
      <c r="A45" s="3" t="s">
        <v>10</v>
      </c>
      <c r="B45" s="8" t="s">
        <v>20</v>
      </c>
      <c r="C45" s="17" t="s">
        <v>14</v>
      </c>
      <c r="D45" s="28" t="s">
        <v>38</v>
      </c>
      <c r="E45" s="24"/>
      <c r="F45" s="24"/>
      <c r="G45" s="12"/>
      <c r="I45" s="19"/>
    </row>
    <row r="46" spans="1:9" x14ac:dyDescent="0.3">
      <c r="A46" s="4" t="s">
        <v>5</v>
      </c>
      <c r="B46" s="5">
        <v>6309592.5233644862</v>
      </c>
      <c r="C46" s="5">
        <v>6309592.5233644862</v>
      </c>
      <c r="D46" s="30">
        <v>6254953.2710000006</v>
      </c>
      <c r="E46" s="25"/>
      <c r="F46" s="26"/>
      <c r="G46" s="26"/>
      <c r="I46" s="12"/>
    </row>
    <row r="47" spans="1:9" x14ac:dyDescent="0.3">
      <c r="A47" s="4" t="s">
        <v>6</v>
      </c>
      <c r="B47" s="5">
        <v>12619185.046728972</v>
      </c>
      <c r="C47" s="5">
        <v>12619185.046728972</v>
      </c>
      <c r="D47" s="30">
        <v>12509906.542000001</v>
      </c>
      <c r="E47" s="25"/>
      <c r="F47" s="26"/>
      <c r="G47" s="26"/>
      <c r="I47" s="12"/>
    </row>
    <row r="48" spans="1:9" x14ac:dyDescent="0.3">
      <c r="A48" s="4" t="s">
        <v>7</v>
      </c>
      <c r="B48" s="5">
        <v>18928777.570093457</v>
      </c>
      <c r="C48" s="5">
        <v>18928777.570093457</v>
      </c>
      <c r="D48" s="30">
        <v>18764859.813000001</v>
      </c>
      <c r="E48" s="25"/>
      <c r="F48" s="26"/>
      <c r="G48" s="26"/>
      <c r="I48" s="12"/>
    </row>
    <row r="49" spans="1:9" x14ac:dyDescent="0.3">
      <c r="A49" s="4" t="s">
        <v>13</v>
      </c>
      <c r="B49" s="5">
        <v>25238370.093457945</v>
      </c>
      <c r="C49" s="5">
        <v>25238370.093457945</v>
      </c>
      <c r="D49" s="30">
        <v>25019813.084000003</v>
      </c>
      <c r="E49" s="25"/>
      <c r="F49" s="26"/>
      <c r="G49" s="26"/>
      <c r="I49" s="12"/>
    </row>
    <row r="50" spans="1:9" x14ac:dyDescent="0.3">
      <c r="A50" s="3" t="s">
        <v>4</v>
      </c>
      <c r="B50" s="9">
        <f>G24+G42</f>
        <v>63095925.233644858</v>
      </c>
      <c r="C50" s="9">
        <f>G24+G42</f>
        <v>63095925.233644858</v>
      </c>
      <c r="D50" s="29">
        <v>62549532.710000001</v>
      </c>
      <c r="E50" s="11"/>
      <c r="F50" s="11"/>
      <c r="I50" s="19"/>
    </row>
    <row r="51" spans="1:9" x14ac:dyDescent="0.3">
      <c r="A51" s="10"/>
      <c r="B51" s="10"/>
      <c r="C51" s="11"/>
      <c r="D51" s="12"/>
      <c r="E51" s="12"/>
      <c r="I51" s="19"/>
    </row>
    <row r="52" spans="1:9" ht="15" customHeight="1" x14ac:dyDescent="0.3">
      <c r="D52" s="32" t="s">
        <v>36</v>
      </c>
      <c r="E52" s="31"/>
      <c r="I52" s="19"/>
    </row>
    <row r="53" spans="1:9" ht="15" customHeight="1" x14ac:dyDescent="0.3">
      <c r="I53" s="19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Anhang 1 zu Anlage 3</vt:lpstr>
    </vt:vector>
  </TitlesOfParts>
  <Company>Nahverkehrsgesellschaft Baden-Württemberg 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Röhl, Thomas</dc:creator>
  <cp:lastModifiedBy>Kocijan, Matijas</cp:lastModifiedBy>
  <cp:lastPrinted>2020-07-14T06:44:12Z</cp:lastPrinted>
  <dcterms:created xsi:type="dcterms:W3CDTF">2020-07-02T10:40:46Z</dcterms:created>
  <dcterms:modified xsi:type="dcterms:W3CDTF">2022-08-26T13:26:12Z</dcterms:modified>
</cp:coreProperties>
</file>